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ef44895\Desktop\Philip\Markets\Ink &amp; Toner\"/>
    </mc:Choice>
  </mc:AlternateContent>
  <bookViews>
    <workbookView xWindow="0" yWindow="0" windowWidth="20490" windowHeight="70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I28" i="1"/>
  <c r="I25" i="1"/>
  <c r="I23" i="1"/>
  <c r="J23" i="1" s="1"/>
  <c r="I22" i="1"/>
  <c r="I21" i="1"/>
  <c r="I20" i="1"/>
  <c r="J20" i="1" s="1"/>
  <c r="H23" i="1"/>
  <c r="H22" i="1"/>
  <c r="H21" i="1"/>
  <c r="H20" i="1"/>
  <c r="I29" i="1"/>
  <c r="J29" i="1" s="1"/>
  <c r="J21" i="1"/>
  <c r="I13" i="1"/>
  <c r="I14" i="1" l="1"/>
  <c r="J14" i="1" s="1"/>
  <c r="J16" i="1" s="1"/>
  <c r="J13" i="1"/>
  <c r="I16" i="1"/>
  <c r="I24" i="1"/>
  <c r="J22" i="1"/>
  <c r="J24" i="1" l="1"/>
  <c r="J25" i="1"/>
  <c r="J31" i="1" s="1"/>
  <c r="I31" i="1"/>
  <c r="I8" i="1" l="1"/>
  <c r="J8" i="1" s="1"/>
  <c r="H8" i="1"/>
  <c r="I7" i="1"/>
  <c r="J7" i="1" s="1"/>
  <c r="H7" i="1"/>
  <c r="I6" i="1"/>
  <c r="J6" i="1" s="1"/>
  <c r="H6" i="1"/>
  <c r="I5" i="1"/>
  <c r="J5" i="1" s="1"/>
  <c r="H5" i="1"/>
  <c r="I9" i="1" l="1"/>
  <c r="I10" i="1" s="1"/>
  <c r="J10" i="1" l="1"/>
  <c r="J9" i="1"/>
</calcChain>
</file>

<file path=xl/sharedStrings.xml><?xml version="1.0" encoding="utf-8"?>
<sst xmlns="http://schemas.openxmlformats.org/spreadsheetml/2006/main" count="65" uniqueCount="36">
  <si>
    <t>Individual User</t>
  </si>
  <si>
    <t>Printer Type</t>
  </si>
  <si>
    <t>Printer Cost</t>
  </si>
  <si>
    <t>Monthly Duty Cycle</t>
  </si>
  <si>
    <t>Current Supplies</t>
  </si>
  <si>
    <t>Current Page Yield</t>
  </si>
  <si>
    <t>OEM Street Price</t>
  </si>
  <si>
    <t>Typical Annual Usage Model (Pages)</t>
  </si>
  <si>
    <t>OfficeJet Pro 9025</t>
  </si>
  <si>
    <t>1,500 pages</t>
  </si>
  <si>
    <t>962XL Black</t>
  </si>
  <si>
    <t>962XL Cyan</t>
  </si>
  <si>
    <t>962XL Yellow</t>
  </si>
  <si>
    <t>962XL Magenta</t>
  </si>
  <si>
    <t>Sub Total</t>
  </si>
  <si>
    <t>Total Cost</t>
  </si>
  <si>
    <t>PrintArray 1200 Solution Cost</t>
  </si>
  <si>
    <t>PrintArray 1200</t>
  </si>
  <si>
    <t>2,500 pages</t>
  </si>
  <si>
    <t>Supplies Cost</t>
  </si>
  <si>
    <t>1st Year Included</t>
  </si>
  <si>
    <t>Replacement Cassette Page Yield</t>
  </si>
  <si>
    <t>Replacement Cassette Pack Cost</t>
  </si>
  <si>
    <t>Typical Cost Per User 
(3 years)</t>
  </si>
  <si>
    <t>20 User - Cost 
(3 years)</t>
  </si>
  <si>
    <t>Savings</t>
  </si>
  <si>
    <t>Multiple User</t>
  </si>
  <si>
    <t>Color LaserJet M454dw</t>
  </si>
  <si>
    <t>PrintArray 3000</t>
  </si>
  <si>
    <t>PrintArray 3000 Solution Cost</t>
  </si>
  <si>
    <t>750 to 4,000 pages</t>
  </si>
  <si>
    <t>W2020X Black</t>
  </si>
  <si>
    <t>W2021X Cyan</t>
  </si>
  <si>
    <t>W2022X Yellow</t>
  </si>
  <si>
    <t>W2023X Magenta</t>
  </si>
  <si>
    <t>VCE PrintArray - Budgetary Market Segmentation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</si>
</sst>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-409]d\-mmm\-yy;@"/>
    <numFmt numFmtId="166" formatCode="&quot;$&quot;#,##0"/>
    <numFmt numFmtId="167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4" fontId="2" fillId="0" borderId="0" xfId="0" applyNumberFormat="1" applyFont="1" applyAlignment="1"/>
    <xf numFmtId="0" fontId="3" fillId="2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0" fontId="1" fillId="0" borderId="0" xfId="0" applyFont="1" applyBorder="1"/>
    <xf numFmtId="0" fontId="3" fillId="2" borderId="2" xfId="0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164" fontId="3" fillId="2" borderId="2" xfId="0" applyNumberFormat="1" applyFont="1" applyFill="1" applyBorder="1"/>
    <xf numFmtId="164" fontId="3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wrapText="1"/>
    </xf>
    <xf numFmtId="0" fontId="5" fillId="0" borderId="0" xfId="0" applyFont="1" applyFill="1" applyAlignment="1">
      <alignment vertical="center" textRotation="90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6" fontId="0" fillId="0" borderId="0" xfId="0" applyNumberForma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164" fontId="3" fillId="3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Normal="100" workbookViewId="0">
      <selection activeCell="A2" sqref="A2"/>
    </sheetView>
  </sheetViews>
  <sheetFormatPr defaultRowHeight="15" x14ac:dyDescent="0.25"/>
  <cols>
    <col min="1" max="1" width="11.5703125" style="3" customWidth="1"/>
    <col min="2" max="2" width="21.85546875" style="3" customWidth="1"/>
    <col min="3" max="3" width="16.7109375" style="3" customWidth="1"/>
    <col min="4" max="4" width="17" style="3" bestFit="1" customWidth="1"/>
    <col min="5" max="5" width="17.7109375" style="3" customWidth="1"/>
    <col min="6" max="13" width="13.85546875" style="3" customWidth="1"/>
    <col min="14" max="16384" width="9.140625" style="3"/>
  </cols>
  <sheetData>
    <row r="1" spans="1:22" x14ac:dyDescent="0.25">
      <c r="C1" s="2"/>
      <c r="G1" s="2"/>
      <c r="I1" s="2"/>
      <c r="J1" s="2"/>
      <c r="K1" s="2"/>
      <c r="L1" s="2"/>
      <c r="P1" s="2"/>
      <c r="R1" s="2"/>
      <c r="V1" s="2"/>
    </row>
    <row r="2" spans="1:22" s="5" customFormat="1" ht="15.75" x14ac:dyDescent="0.25">
      <c r="A2" s="6">
        <v>44054</v>
      </c>
      <c r="C2" s="7" t="s">
        <v>35</v>
      </c>
      <c r="G2" s="4"/>
      <c r="I2" s="4"/>
      <c r="J2" s="4"/>
      <c r="K2" s="4"/>
      <c r="L2" s="4"/>
      <c r="P2" s="4"/>
      <c r="R2" s="4"/>
      <c r="V2" s="4"/>
    </row>
    <row r="4" spans="1:22" s="21" customFormat="1" ht="63" customHeight="1" x14ac:dyDescent="0.25">
      <c r="A4" s="41" t="s">
        <v>0</v>
      </c>
      <c r="B4" s="24" t="s">
        <v>1</v>
      </c>
      <c r="C4" s="25" t="s">
        <v>2</v>
      </c>
      <c r="D4" s="24" t="s">
        <v>3</v>
      </c>
      <c r="E4" s="24" t="s">
        <v>4</v>
      </c>
      <c r="F4" s="24" t="s">
        <v>5</v>
      </c>
      <c r="G4" s="25" t="s">
        <v>6</v>
      </c>
      <c r="H4" s="24" t="s">
        <v>7</v>
      </c>
      <c r="I4" s="25" t="s">
        <v>23</v>
      </c>
      <c r="J4" s="25" t="s">
        <v>24</v>
      </c>
    </row>
    <row r="5" spans="1:22" x14ac:dyDescent="0.25">
      <c r="A5" s="41"/>
      <c r="B5" s="13" t="s">
        <v>8</v>
      </c>
      <c r="C5" s="26">
        <v>359.99</v>
      </c>
      <c r="D5" s="27" t="s">
        <v>9</v>
      </c>
      <c r="E5" s="28" t="s">
        <v>10</v>
      </c>
      <c r="F5" s="28">
        <v>2000</v>
      </c>
      <c r="G5" s="26">
        <v>44.99</v>
      </c>
      <c r="H5" s="28">
        <f>+F5*6</f>
        <v>12000</v>
      </c>
      <c r="I5" s="26">
        <f>+G5*18</f>
        <v>809.82</v>
      </c>
      <c r="J5" s="29">
        <f>+I5*20</f>
        <v>16196.400000000001</v>
      </c>
    </row>
    <row r="6" spans="1:22" x14ac:dyDescent="0.25">
      <c r="A6" s="41"/>
      <c r="B6" s="28"/>
      <c r="C6" s="26"/>
      <c r="D6" s="28"/>
      <c r="E6" s="28" t="s">
        <v>11</v>
      </c>
      <c r="F6" s="28">
        <v>1600</v>
      </c>
      <c r="G6" s="26">
        <v>34.99</v>
      </c>
      <c r="H6" s="28">
        <f t="shared" ref="H6:H8" si="0">+F6*6</f>
        <v>9600</v>
      </c>
      <c r="I6" s="26">
        <f t="shared" ref="I6:I8" si="1">+G6*18</f>
        <v>629.82000000000005</v>
      </c>
      <c r="J6" s="29">
        <f t="shared" ref="J6:J9" si="2">+I6*20</f>
        <v>12596.400000000001</v>
      </c>
    </row>
    <row r="7" spans="1:22" x14ac:dyDescent="0.25">
      <c r="A7" s="41"/>
      <c r="B7" s="28"/>
      <c r="C7" s="26"/>
      <c r="D7" s="28"/>
      <c r="E7" s="28" t="s">
        <v>12</v>
      </c>
      <c r="F7" s="28">
        <v>1600</v>
      </c>
      <c r="G7" s="26">
        <v>34.99</v>
      </c>
      <c r="H7" s="28">
        <f t="shared" si="0"/>
        <v>9600</v>
      </c>
      <c r="I7" s="26">
        <f t="shared" si="1"/>
        <v>629.82000000000005</v>
      </c>
      <c r="J7" s="29">
        <f t="shared" si="2"/>
        <v>12596.400000000001</v>
      </c>
    </row>
    <row r="8" spans="1:22" ht="15.75" thickBot="1" x14ac:dyDescent="0.3">
      <c r="A8" s="41"/>
      <c r="B8" s="28"/>
      <c r="C8" s="26"/>
      <c r="D8" s="28"/>
      <c r="E8" s="28" t="s">
        <v>13</v>
      </c>
      <c r="F8" s="28">
        <v>1600</v>
      </c>
      <c r="G8" s="26">
        <v>34.99</v>
      </c>
      <c r="H8" s="28">
        <f t="shared" si="0"/>
        <v>9600</v>
      </c>
      <c r="I8" s="26">
        <f t="shared" si="1"/>
        <v>629.82000000000005</v>
      </c>
      <c r="J8" s="29">
        <f t="shared" si="2"/>
        <v>12596.400000000001</v>
      </c>
    </row>
    <row r="9" spans="1:22" ht="15.75" thickBot="1" x14ac:dyDescent="0.3">
      <c r="A9" s="41"/>
      <c r="B9" s="30"/>
      <c r="C9" s="26"/>
      <c r="D9" s="28"/>
      <c r="E9" s="8" t="s">
        <v>14</v>
      </c>
      <c r="F9" s="9"/>
      <c r="G9" s="10"/>
      <c r="H9" s="9"/>
      <c r="I9" s="11">
        <f>SUM(I5:I8)</f>
        <v>2699.28</v>
      </c>
      <c r="J9" s="12">
        <f t="shared" si="2"/>
        <v>53985.600000000006</v>
      </c>
    </row>
    <row r="10" spans="1:22" ht="15.75" thickTop="1" x14ac:dyDescent="0.25">
      <c r="A10" s="41"/>
      <c r="B10" s="28"/>
      <c r="C10" s="26"/>
      <c r="D10" s="28"/>
      <c r="E10" s="14" t="s">
        <v>15</v>
      </c>
      <c r="F10" s="15"/>
      <c r="G10" s="16"/>
      <c r="H10" s="15"/>
      <c r="I10" s="17">
        <f>(+C5*2)+I9</f>
        <v>3419.26</v>
      </c>
      <c r="J10" s="18">
        <f>+I10*20</f>
        <v>68385.200000000012</v>
      </c>
    </row>
    <row r="11" spans="1:22" x14ac:dyDescent="0.25">
      <c r="A11" s="41"/>
      <c r="B11" s="31"/>
      <c r="C11" s="31"/>
      <c r="D11" s="31"/>
      <c r="E11" s="31"/>
      <c r="F11" s="31"/>
      <c r="G11" s="31"/>
      <c r="H11" s="31"/>
      <c r="I11" s="31"/>
      <c r="J11" s="31"/>
    </row>
    <row r="12" spans="1:22" s="21" customFormat="1" ht="63" x14ac:dyDescent="0.25">
      <c r="A12" s="41"/>
      <c r="B12" s="24" t="s">
        <v>1</v>
      </c>
      <c r="C12" s="25" t="s">
        <v>16</v>
      </c>
      <c r="D12" s="24" t="s">
        <v>3</v>
      </c>
      <c r="E12" s="24" t="s">
        <v>19</v>
      </c>
      <c r="F12" s="24" t="s">
        <v>21</v>
      </c>
      <c r="G12" s="24" t="s">
        <v>22</v>
      </c>
      <c r="H12" s="24" t="s">
        <v>7</v>
      </c>
      <c r="I12" s="25" t="s">
        <v>23</v>
      </c>
      <c r="J12" s="25" t="s">
        <v>24</v>
      </c>
      <c r="K12" s="19"/>
      <c r="L12" s="20"/>
    </row>
    <row r="13" spans="1:22" ht="15.75" thickBot="1" x14ac:dyDescent="0.3">
      <c r="A13" s="41"/>
      <c r="B13" s="32" t="s">
        <v>17</v>
      </c>
      <c r="C13" s="26">
        <v>899.99</v>
      </c>
      <c r="D13" s="27" t="s">
        <v>18</v>
      </c>
      <c r="E13" s="28" t="s">
        <v>20</v>
      </c>
      <c r="F13" s="31">
        <v>12000</v>
      </c>
      <c r="G13" s="26">
        <v>545</v>
      </c>
      <c r="H13" s="28">
        <v>12000</v>
      </c>
      <c r="I13" s="26">
        <f>+G13*2</f>
        <v>1090</v>
      </c>
      <c r="J13" s="26">
        <f>I13*20</f>
        <v>21800</v>
      </c>
      <c r="K13" s="2"/>
      <c r="L13" s="1"/>
    </row>
    <row r="14" spans="1:22" ht="15.75" thickTop="1" x14ac:dyDescent="0.25">
      <c r="A14" s="41"/>
      <c r="B14" s="31"/>
      <c r="C14" s="31"/>
      <c r="D14" s="31"/>
      <c r="E14" s="14" t="s">
        <v>15</v>
      </c>
      <c r="F14" s="15"/>
      <c r="G14" s="16"/>
      <c r="H14" s="15"/>
      <c r="I14" s="17">
        <f>+C13+I13</f>
        <v>1989.99</v>
      </c>
      <c r="J14" s="17">
        <f>I14*20</f>
        <v>39799.800000000003</v>
      </c>
    </row>
    <row r="15" spans="1:22" ht="15.75" thickBot="1" x14ac:dyDescent="0.3">
      <c r="A15" s="41"/>
      <c r="B15" s="31"/>
      <c r="C15" s="31"/>
      <c r="D15" s="31"/>
      <c r="E15" s="31"/>
      <c r="F15" s="31"/>
      <c r="G15" s="31"/>
      <c r="H15" s="31"/>
      <c r="I15" s="31"/>
      <c r="J15" s="31"/>
      <c r="L15" s="22"/>
    </row>
    <row r="16" spans="1:22" ht="15.75" thickTop="1" x14ac:dyDescent="0.25">
      <c r="A16" s="41"/>
      <c r="B16" s="31"/>
      <c r="C16" s="31"/>
      <c r="D16" s="31"/>
      <c r="E16" s="14" t="s">
        <v>25</v>
      </c>
      <c r="F16" s="40"/>
      <c r="G16" s="40"/>
      <c r="H16" s="40"/>
      <c r="I16" s="17">
        <f>I10-I14</f>
        <v>1429.2700000000002</v>
      </c>
      <c r="J16" s="17">
        <f>J10-J14</f>
        <v>28585.400000000009</v>
      </c>
    </row>
    <row r="17" spans="1:10" x14ac:dyDescent="0.25">
      <c r="A17" s="42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5">
      <c r="A18" s="23"/>
    </row>
    <row r="19" spans="1:10" ht="63" x14ac:dyDescent="0.25">
      <c r="A19" s="43" t="s">
        <v>26</v>
      </c>
      <c r="B19" s="24" t="s">
        <v>1</v>
      </c>
      <c r="C19" s="25" t="s">
        <v>2</v>
      </c>
      <c r="D19" s="24" t="s">
        <v>3</v>
      </c>
      <c r="E19" s="24" t="s">
        <v>4</v>
      </c>
      <c r="F19" s="24" t="s">
        <v>5</v>
      </c>
      <c r="G19" s="25" t="s">
        <v>6</v>
      </c>
      <c r="H19" s="24" t="s">
        <v>7</v>
      </c>
      <c r="I19" s="25" t="s">
        <v>23</v>
      </c>
      <c r="J19" s="25" t="s">
        <v>24</v>
      </c>
    </row>
    <row r="20" spans="1:10" x14ac:dyDescent="0.25">
      <c r="A20" s="43"/>
      <c r="B20" s="13" t="s">
        <v>27</v>
      </c>
      <c r="C20" s="26">
        <v>449.99</v>
      </c>
      <c r="D20" s="27" t="s">
        <v>30</v>
      </c>
      <c r="E20" s="28" t="s">
        <v>31</v>
      </c>
      <c r="F20" s="28">
        <v>7500</v>
      </c>
      <c r="G20" s="26">
        <v>171.99</v>
      </c>
      <c r="H20" s="28">
        <f>+F20*4</f>
        <v>30000</v>
      </c>
      <c r="I20" s="26">
        <f>+G20*12</f>
        <v>2063.88</v>
      </c>
      <c r="J20" s="29">
        <f>+I20*20</f>
        <v>41277.600000000006</v>
      </c>
    </row>
    <row r="21" spans="1:10" x14ac:dyDescent="0.25">
      <c r="A21" s="43"/>
      <c r="B21" s="28"/>
      <c r="C21" s="26"/>
      <c r="D21" s="28"/>
      <c r="E21" s="28" t="s">
        <v>32</v>
      </c>
      <c r="F21" s="28">
        <v>6000</v>
      </c>
      <c r="G21" s="26">
        <v>234.99</v>
      </c>
      <c r="H21" s="28">
        <f t="shared" ref="H21:H23" si="3">+F21*4</f>
        <v>24000</v>
      </c>
      <c r="I21" s="26">
        <f t="shared" ref="I21:I23" si="4">+G21*12</f>
        <v>2819.88</v>
      </c>
      <c r="J21" s="29">
        <f t="shared" ref="J21:J24" si="5">+I21*20</f>
        <v>56397.600000000006</v>
      </c>
    </row>
    <row r="22" spans="1:10" x14ac:dyDescent="0.25">
      <c r="A22" s="43"/>
      <c r="B22" s="28"/>
      <c r="C22" s="26"/>
      <c r="D22" s="28"/>
      <c r="E22" s="28" t="s">
        <v>33</v>
      </c>
      <c r="F22" s="28">
        <v>6000</v>
      </c>
      <c r="G22" s="26">
        <v>234.99</v>
      </c>
      <c r="H22" s="28">
        <f t="shared" si="3"/>
        <v>24000</v>
      </c>
      <c r="I22" s="26">
        <f t="shared" si="4"/>
        <v>2819.88</v>
      </c>
      <c r="J22" s="29">
        <f t="shared" si="5"/>
        <v>56397.600000000006</v>
      </c>
    </row>
    <row r="23" spans="1:10" ht="15.75" thickBot="1" x14ac:dyDescent="0.3">
      <c r="A23" s="43"/>
      <c r="B23" s="28"/>
      <c r="C23" s="26"/>
      <c r="D23" s="28"/>
      <c r="E23" s="28" t="s">
        <v>34</v>
      </c>
      <c r="F23" s="28">
        <v>6000</v>
      </c>
      <c r="G23" s="26">
        <v>234.99</v>
      </c>
      <c r="H23" s="28">
        <f t="shared" si="3"/>
        <v>24000</v>
      </c>
      <c r="I23" s="26">
        <f t="shared" si="4"/>
        <v>2819.88</v>
      </c>
      <c r="J23" s="29">
        <f t="shared" si="5"/>
        <v>56397.600000000006</v>
      </c>
    </row>
    <row r="24" spans="1:10" ht="15.75" thickBot="1" x14ac:dyDescent="0.3">
      <c r="A24" s="43"/>
      <c r="B24" s="30"/>
      <c r="C24" s="26"/>
      <c r="D24" s="28"/>
      <c r="E24" s="34" t="s">
        <v>14</v>
      </c>
      <c r="F24" s="9"/>
      <c r="G24" s="10"/>
      <c r="H24" s="9"/>
      <c r="I24" s="36">
        <f>SUM(I20:I23)</f>
        <v>10523.52</v>
      </c>
      <c r="J24" s="37">
        <f t="shared" si="5"/>
        <v>210470.40000000002</v>
      </c>
    </row>
    <row r="25" spans="1:10" ht="15.75" thickTop="1" x14ac:dyDescent="0.25">
      <c r="A25" s="43"/>
      <c r="B25" s="28"/>
      <c r="C25" s="26"/>
      <c r="D25" s="28"/>
      <c r="E25" s="35" t="s">
        <v>15</v>
      </c>
      <c r="F25" s="15"/>
      <c r="G25" s="16"/>
      <c r="H25" s="15"/>
      <c r="I25" s="38">
        <f>C20+I24</f>
        <v>10973.51</v>
      </c>
      <c r="J25" s="39">
        <f>+I25*20</f>
        <v>219470.2</v>
      </c>
    </row>
    <row r="26" spans="1:10" x14ac:dyDescent="0.25">
      <c r="A26" s="43"/>
      <c r="B26" s="31"/>
      <c r="C26" s="31"/>
      <c r="D26" s="31"/>
      <c r="E26" s="31"/>
      <c r="F26" s="31"/>
      <c r="G26" s="31"/>
      <c r="H26" s="31"/>
      <c r="I26" s="31"/>
      <c r="J26" s="31"/>
    </row>
    <row r="27" spans="1:10" ht="63" x14ac:dyDescent="0.25">
      <c r="A27" s="43"/>
      <c r="B27" s="24" t="s">
        <v>1</v>
      </c>
      <c r="C27" s="25" t="s">
        <v>29</v>
      </c>
      <c r="D27" s="24" t="s">
        <v>3</v>
      </c>
      <c r="E27" s="24" t="s">
        <v>19</v>
      </c>
      <c r="F27" s="24" t="s">
        <v>21</v>
      </c>
      <c r="G27" s="24" t="s">
        <v>22</v>
      </c>
      <c r="H27" s="24" t="s">
        <v>7</v>
      </c>
      <c r="I27" s="25" t="s">
        <v>23</v>
      </c>
      <c r="J27" s="25" t="s">
        <v>24</v>
      </c>
    </row>
    <row r="28" spans="1:10" ht="15.75" thickBot="1" x14ac:dyDescent="0.3">
      <c r="A28" s="43"/>
      <c r="B28" s="32" t="s">
        <v>28</v>
      </c>
      <c r="C28" s="26">
        <v>999.99</v>
      </c>
      <c r="D28" s="27" t="s">
        <v>18</v>
      </c>
      <c r="E28" s="28" t="s">
        <v>20</v>
      </c>
      <c r="F28" s="31">
        <v>30000</v>
      </c>
      <c r="G28" s="26">
        <v>699</v>
      </c>
      <c r="H28" s="28">
        <v>30000</v>
      </c>
      <c r="I28" s="26">
        <f>+G28*2</f>
        <v>1398</v>
      </c>
      <c r="J28" s="26">
        <f>I28*20</f>
        <v>27960</v>
      </c>
    </row>
    <row r="29" spans="1:10" ht="15.75" thickTop="1" x14ac:dyDescent="0.25">
      <c r="A29" s="43"/>
      <c r="B29" s="31"/>
      <c r="C29" s="31"/>
      <c r="D29" s="31"/>
      <c r="E29" s="35" t="s">
        <v>15</v>
      </c>
      <c r="F29" s="15"/>
      <c r="G29" s="16"/>
      <c r="H29" s="15"/>
      <c r="I29" s="38">
        <f>+C28+I28</f>
        <v>2397.9899999999998</v>
      </c>
      <c r="J29" s="38">
        <f>I29*20</f>
        <v>47959.799999999996</v>
      </c>
    </row>
    <row r="30" spans="1:10" ht="15.75" thickBot="1" x14ac:dyDescent="0.3">
      <c r="A30" s="43"/>
      <c r="B30" s="31"/>
      <c r="C30" s="31"/>
      <c r="D30" s="31"/>
      <c r="E30" s="31"/>
      <c r="F30" s="31"/>
      <c r="G30" s="31"/>
      <c r="H30" s="31"/>
      <c r="I30" s="31"/>
      <c r="J30" s="31"/>
    </row>
    <row r="31" spans="1:10" ht="15.75" thickTop="1" x14ac:dyDescent="0.25">
      <c r="A31" s="43"/>
      <c r="B31" s="31"/>
      <c r="C31" s="31"/>
      <c r="D31" s="31"/>
      <c r="E31" s="35" t="s">
        <v>25</v>
      </c>
      <c r="F31" s="40"/>
      <c r="G31" s="40"/>
      <c r="H31" s="40"/>
      <c r="I31" s="38">
        <f>I25-I29</f>
        <v>8575.52</v>
      </c>
      <c r="J31" s="38">
        <f>J25-J29</f>
        <v>171510.40000000002</v>
      </c>
    </row>
    <row r="32" spans="1:10" x14ac:dyDescent="0.25">
      <c r="A32" s="44"/>
      <c r="B32" s="33"/>
      <c r="C32" s="33"/>
      <c r="D32" s="33"/>
      <c r="E32" s="33"/>
      <c r="F32" s="33"/>
      <c r="G32" s="33"/>
      <c r="H32" s="33"/>
      <c r="I32" s="33"/>
      <c r="J32" s="33"/>
    </row>
  </sheetData>
  <mergeCells count="2">
    <mergeCell ref="A4:A17"/>
    <mergeCell ref="A19:A32"/>
  </mergeCells>
  <pageMargins left="0.7" right="0.7" top="0.75" bottom="0.75" header="0.3" footer="0.3"/>
  <pageSetup paperSize="9" scale="85" orientation="landscape" horizontalDpi="360" verticalDpi="36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Vlad</dc:creator>
  <cp:lastModifiedBy>VITA Program</cp:lastModifiedBy>
  <dcterms:created xsi:type="dcterms:W3CDTF">2020-08-11T11:24:21Z</dcterms:created>
  <dcterms:modified xsi:type="dcterms:W3CDTF">2020-08-11T14:13:04Z</dcterms:modified>
</cp:coreProperties>
</file>